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3"/>
  </bookViews>
  <sheets>
    <sheet name="1КВ" sheetId="22" r:id="rId1"/>
    <sheet name="2кв" sheetId="23" r:id="rId2"/>
    <sheet name="3кв" sheetId="24" r:id="rId3"/>
    <sheet name="4кв" sheetId="25" r:id="rId4"/>
    <sheet name="отчет" sheetId="26" r:id="rId5"/>
  </sheets>
  <definedNames>
    <definedName name="_xlnm.Print_Area" localSheetId="0">'1КВ'!$A$1:$E$53</definedName>
    <definedName name="_xlnm.Print_Area" localSheetId="1">'2кв'!$A$1:$E$54</definedName>
    <definedName name="_xlnm.Print_Area" localSheetId="2">'3кв'!$A$1:$E$53</definedName>
    <definedName name="_xlnm.Print_Area" localSheetId="3">'4кв'!$A$1:$E$53</definedName>
    <definedName name="_xlnm.Print_Area" localSheetId="4">отчет!$A$1:$C$40</definedName>
  </definedNames>
  <calcPr calcId="152511"/>
</workbook>
</file>

<file path=xl/calcChain.xml><?xml version="1.0" encoding="utf-8"?>
<calcChain xmlns="http://schemas.openxmlformats.org/spreadsheetml/2006/main">
  <c r="C17" i="26" l="1"/>
  <c r="C20" i="26"/>
  <c r="C19" i="26"/>
  <c r="C16" i="26"/>
  <c r="C14" i="26"/>
  <c r="C15" i="26"/>
  <c r="C13" i="26"/>
  <c r="C9" i="26"/>
  <c r="C10" i="26"/>
  <c r="C8" i="26"/>
  <c r="C6" i="26"/>
  <c r="C28" i="26"/>
  <c r="C11" i="26" l="1"/>
  <c r="C22" i="26"/>
  <c r="C23" i="26" s="1"/>
  <c r="B47" i="25"/>
  <c r="E25" i="25"/>
  <c r="B51" i="25"/>
  <c r="B50" i="25"/>
  <c r="E23" i="25"/>
  <c r="E22" i="25"/>
  <c r="E27" i="25" s="1"/>
  <c r="B52" i="25" s="1"/>
  <c r="B53" i="25" l="1"/>
  <c r="B47" i="24"/>
  <c r="E27" i="24"/>
  <c r="E26" i="23" l="1"/>
  <c r="B51" i="24" l="1"/>
  <c r="B50" i="24"/>
  <c r="E23" i="24"/>
  <c r="E22" i="24"/>
  <c r="B52" i="24" s="1"/>
  <c r="B53" i="24" s="1"/>
  <c r="B52" i="23"/>
  <c r="B51" i="23"/>
  <c r="E23" i="23"/>
  <c r="E22" i="23"/>
  <c r="E28" i="23" l="1"/>
  <c r="B53" i="23" s="1"/>
  <c r="E26" i="22"/>
  <c r="E25" i="22"/>
  <c r="B51" i="22" l="1"/>
  <c r="B50" i="22"/>
  <c r="E23" i="22"/>
  <c r="E22" i="22"/>
  <c r="E27" i="22" l="1"/>
  <c r="B52" i="22"/>
  <c r="B53" i="22" l="1"/>
  <c r="B48" i="23" s="1"/>
  <c r="B54" i="23" s="1"/>
</calcChain>
</file>

<file path=xl/sharedStrings.xml><?xml version="1.0" encoding="utf-8"?>
<sst xmlns="http://schemas.openxmlformats.org/spreadsheetml/2006/main" count="273" uniqueCount="104">
  <si>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</si>
  <si>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</si>
  <si>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</si>
  <si>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</si>
  <si>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</si>
  <si>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</si>
  <si>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</si>
  <si>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</si>
  <si>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</si>
  <si>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</si>
  <si>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</si>
  <si>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</si>
  <si>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</si>
  <si>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</si>
  <si>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</si>
  <si>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</si>
  <si>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</si>
  <si>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</si>
  <si>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</si>
  <si>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</si>
  <si>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</si>
  <si>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</si>
  <si>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</si>
  <si>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</si>
  <si>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Свердлова, д. 51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</si>
  <si>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№51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</si>
  <si>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Итого расходов:</t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</si>
  <si>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</si>
  <si>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</si>
  <si>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</si>
  <si>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Татаренко Ольги Сергеевны</t>
    </r>
  </si>
  <si>
    <t>Информация для собственников:</t>
  </si>
  <si>
    <t>в т.ч. Оплачено</t>
  </si>
  <si>
    <t xml:space="preserve">Итого остаток на конец квартала 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</si>
  <si>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№77  от   01.06.2016 г.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</si>
  <si>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№19,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№11 от 31.05.2016 г.</t>
    </r>
  </si>
  <si>
    <t>Общая площадь квартир  - 1234,4</t>
  </si>
  <si>
    <t>Расходы по содержанию и тек. Ремонту</t>
  </si>
  <si>
    <t>Заказчик - Собственники МКД, в лице председателя совета МКД Татаренко О.С.</t>
  </si>
  <si>
    <t xml:space="preserve">Общехозяйственные расходы </t>
  </si>
  <si>
    <t>Остаток на начало квартала</t>
  </si>
  <si>
    <t>определена приложением № 9 к договору</t>
  </si>
  <si>
    <t>Услуги по содержанию многоквартирного дома</t>
  </si>
  <si>
    <t>интернет ТТК</t>
  </si>
  <si>
    <t>1 квартал</t>
  </si>
  <si>
    <t>Предъявлено населению 91913,43</t>
  </si>
  <si>
    <t>ч/ч</t>
  </si>
  <si>
    <t xml:space="preserve">интернет Ростелеком </t>
  </si>
  <si>
    <t>за 1 квартал 2023 года</t>
  </si>
  <si>
    <t>"31"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</si>
  <si>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</si>
  <si>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Ремонт швов</t>
  </si>
  <si>
    <t>март</t>
  </si>
  <si>
    <t>Осмотр и замена участка трубы стояка ХВС</t>
  </si>
  <si>
    <t xml:space="preserve">           2. Всего за период с "01" 01 2023 г. по "31" 03 2023 г. выполнено работ (оказано услуг) на общую сумму  восемьдесят восемь тысяч девяносто четыре рубля 96 копеек</t>
  </si>
  <si>
    <t>Исполнитель - ООО ЖКХ "Локомотив", в лице директора  Бовкун А.А.</t>
  </si>
  <si>
    <t>за 2 квартал 2023 года</t>
  </si>
  <si>
    <t>"30" 06 2023 г.</t>
  </si>
  <si>
    <t>2 квартал</t>
  </si>
  <si>
    <t>за 3 квартал 2023 года</t>
  </si>
  <si>
    <t>"30" 09 2023 г.</t>
  </si>
  <si>
    <t>3 квартал</t>
  </si>
  <si>
    <t>Покраска турника</t>
  </si>
  <si>
    <t>июнь</t>
  </si>
  <si>
    <t>Поверка, ремонт ОДПУ ГВС</t>
  </si>
  <si>
    <t xml:space="preserve">           2. Всего за период с "01" 04 2023 г. по "30" 06 2023 г. выполнено работ (оказано услуг) на общую сумму  сто тысяч триста шестьдесят девять рублей 78 копеек</t>
  </si>
  <si>
    <t>Тех.диагностирование ВДГО</t>
  </si>
  <si>
    <t xml:space="preserve">           2. Всего за период с "01" 07 2023 г. по "30" 09 2023 г. выполнено работ (оказано услуг) на общую сумму  восемьдесят три тысячи пятьсот тридцать  семь рублей 52 копейки.</t>
  </si>
  <si>
    <t>Предъявлено населению 102837,9</t>
  </si>
  <si>
    <t>за 4 квартал 2023 года</t>
  </si>
  <si>
    <t>31.12.2023 г.</t>
  </si>
  <si>
    <t>4 квартал</t>
  </si>
  <si>
    <t>ноябрь</t>
  </si>
  <si>
    <t>Замена фанового стояка (кв.7)</t>
  </si>
  <si>
    <t xml:space="preserve">           2. Всего за период с "01" 10 2023 г. по "31" 12 2023 г. выполнено работ (оказано услуг) на общую сумму  восемьдесят две тысячи восемьсот сорок рублей 78 копеек.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</si>
  <si>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</si>
  <si>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</si>
  <si>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</si>
  <si>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</si>
  <si>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</si>
  <si>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</si>
  <si>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</si>
  <si>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</si>
  <si>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</si>
  <si>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</si>
  <si>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</si>
  <si>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</si>
  <si>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</si>
  <si>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</si>
  <si>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</si>
  <si>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</si>
  <si>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</si>
  <si>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</si>
  <si>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</si>
  <si>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</si>
  <si>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</si>
  <si>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</si>
  <si>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</si>
  <si>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по ж.д. ул. Свердлова, д. 51</t>
  </si>
  <si>
    <t>Начислено всего 389502,66</t>
  </si>
  <si>
    <t>Оплачено за размещение оборудования в МОП интернет ТТК</t>
  </si>
  <si>
    <t>Непредвиденные работы 81 ч/ч</t>
  </si>
  <si>
    <t xml:space="preserve">   * Поверка, ремонт ОДПУ ГВС</t>
  </si>
  <si>
    <t xml:space="preserve">   * Тех.диагностирование ВДГО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</si>
</sst>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2" fillId="0" borderId="0"/>
    <xf numFmtId="0" fontId="13" fillId="0" borderId="0"/>
    <xf numFmtId="0" fontId="14" fillId="0" borderId="0"/>
  </cellStyleXfs>
  <cellXfs count="8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3" fillId="0" borderId="0" xfId="0" applyFont="1" applyAlignment="1"/>
    <xf numFmtId="0" fontId="11" fillId="0" borderId="0" xfId="0" applyFont="1"/>
    <xf numFmtId="164" fontId="7" fillId="0" borderId="0" xfId="1" applyNumberFormat="1" applyFont="1"/>
    <xf numFmtId="164" fontId="4" fillId="0" borderId="0" xfId="1" applyNumberFormat="1" applyFont="1"/>
    <xf numFmtId="43" fontId="4" fillId="0" borderId="0" xfId="0" applyNumberFormat="1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64" fontId="4" fillId="0" borderId="0" xfId="0" applyNumberFormat="1" applyFont="1"/>
    <xf numFmtId="43" fontId="4" fillId="0" borderId="0" xfId="1" applyFont="1"/>
    <xf numFmtId="164" fontId="4" fillId="0" borderId="1" xfId="1" applyNumberFormat="1" applyFont="1" applyBorder="1" applyAlignment="1">
      <alignment horizontal="center" vertical="center" wrapText="1"/>
    </xf>
    <xf numFmtId="0" fontId="4" fillId="2" borderId="0" xfId="0" applyFont="1" applyFill="1"/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39" fontId="4" fillId="2" borderId="0" xfId="1" applyNumberFormat="1" applyFont="1" applyFill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5" fillId="0" borderId="0" xfId="0" applyFont="1" applyAlignment="1">
      <alignment wrapText="1"/>
    </xf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 vertical="center" wrapText="1"/>
    </xf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64" fontId="3" fillId="0" borderId="2" xfId="1" applyNumberFormat="1" applyFont="1" applyBorder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topLeftCell="A19" zoomScaleSheetLayoutView="100" workbookViewId="0">
      <selection activeCell="D25" sqref="D25:D2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4.85546875" style="2" customWidth="1"/>
    <col min="5" max="5" width="14.140625" style="2" customWidth="1"/>
    <col min="6" max="6" width="10.7109375" style="2" bestFit="1" customWidth="1"/>
    <col min="7" max="7" width="9.140625" style="2"/>
    <col min="8" max="8" width="12.42578125" style="2" customWidth="1"/>
    <col min="9" max="16384" width="9.140625" style="2"/>
  </cols>
  <sheetData>
    <row r="1" spans="1:5" ht="15.75" x14ac:dyDescent="0.25">
      <c r="A1" s="40" t="s">
        <v>11</v>
      </c>
      <c r="B1" s="40"/>
      <c r="C1" s="40"/>
      <c r="D1" s="40"/>
      <c r="E1" s="40"/>
    </row>
    <row r="2" spans="1:5" ht="30.75" customHeight="1" x14ac:dyDescent="0.25">
      <c r="A2" s="41" t="s">
        <v>12</v>
      </c>
      <c r="B2" s="42"/>
      <c r="C2" s="42"/>
      <c r="D2" s="42"/>
      <c r="E2" s="42"/>
    </row>
    <row r="3" spans="1:5" x14ac:dyDescent="0.25">
      <c r="A3" s="43" t="s">
        <v>48</v>
      </c>
      <c r="B3" s="43"/>
      <c r="C3" s="43"/>
      <c r="D3" s="43"/>
      <c r="E3" s="43"/>
    </row>
    <row r="4" spans="1:5" s="1" customFormat="1" ht="15.6" customHeight="1" x14ac:dyDescent="0.25">
      <c r="A4" s="25" t="s">
        <v>13</v>
      </c>
      <c r="B4" s="4"/>
      <c r="C4" s="4"/>
      <c r="D4" s="44" t="s">
        <v>49</v>
      </c>
      <c r="E4" s="44"/>
    </row>
    <row r="5" spans="1:5" x14ac:dyDescent="0.25">
      <c r="A5" s="29"/>
      <c r="B5" s="4"/>
      <c r="C5" s="4"/>
      <c r="D5" s="4"/>
      <c r="E5" s="4"/>
    </row>
    <row r="6" spans="1:5" x14ac:dyDescent="0.25">
      <c r="A6" s="45" t="s">
        <v>0</v>
      </c>
      <c r="B6" s="45"/>
      <c r="C6" s="45"/>
      <c r="D6" s="45"/>
      <c r="E6" s="45"/>
    </row>
    <row r="7" spans="1:5" x14ac:dyDescent="0.25">
      <c r="A7" s="39" t="s">
        <v>24</v>
      </c>
      <c r="B7" s="39"/>
      <c r="C7" s="39"/>
      <c r="D7" s="39"/>
      <c r="E7" s="39"/>
    </row>
    <row r="8" spans="1:5" x14ac:dyDescent="0.25">
      <c r="A8" s="47" t="s">
        <v>1</v>
      </c>
      <c r="B8" s="47"/>
      <c r="C8" s="47"/>
      <c r="D8" s="47"/>
      <c r="E8" s="47"/>
    </row>
    <row r="9" spans="1:5" x14ac:dyDescent="0.25">
      <c r="A9" s="45" t="s">
        <v>30</v>
      </c>
      <c r="B9" s="45"/>
      <c r="C9" s="45"/>
      <c r="D9" s="45"/>
      <c r="E9" s="45"/>
    </row>
    <row r="10" spans="1:5" ht="25.9" customHeight="1" x14ac:dyDescent="0.25">
      <c r="A10" s="48" t="s">
        <v>14</v>
      </c>
      <c r="B10" s="49"/>
      <c r="C10" s="49"/>
      <c r="D10" s="49"/>
      <c r="E10" s="49"/>
    </row>
    <row r="11" spans="1:5" x14ac:dyDescent="0.25">
      <c r="A11" s="45" t="s">
        <v>35</v>
      </c>
      <c r="B11" s="45"/>
      <c r="C11" s="45"/>
      <c r="D11" s="45"/>
      <c r="E11" s="45"/>
    </row>
    <row r="12" spans="1:5" x14ac:dyDescent="0.25">
      <c r="A12" s="47" t="s">
        <v>15</v>
      </c>
      <c r="B12" s="50"/>
      <c r="C12" s="50"/>
      <c r="D12" s="50"/>
      <c r="E12" s="50"/>
    </row>
    <row r="13" spans="1:5" x14ac:dyDescent="0.25">
      <c r="A13" s="45" t="s">
        <v>22</v>
      </c>
      <c r="B13" s="45"/>
      <c r="C13" s="45"/>
      <c r="D13" s="45"/>
      <c r="E13" s="45"/>
    </row>
    <row r="14" spans="1:5" ht="11.25" customHeight="1" x14ac:dyDescent="0.25">
      <c r="A14" s="47" t="s">
        <v>2</v>
      </c>
      <c r="B14" s="50"/>
      <c r="C14" s="50"/>
      <c r="D14" s="50"/>
      <c r="E14" s="50"/>
    </row>
    <row r="15" spans="1:5" x14ac:dyDescent="0.25">
      <c r="A15" s="45" t="s">
        <v>50</v>
      </c>
      <c r="B15" s="45"/>
      <c r="C15" s="45"/>
      <c r="D15" s="45"/>
      <c r="E15" s="45"/>
    </row>
    <row r="16" spans="1:5" ht="10.5" customHeight="1" x14ac:dyDescent="0.25">
      <c r="A16" s="47" t="s">
        <v>16</v>
      </c>
      <c r="B16" s="50"/>
      <c r="C16" s="50"/>
      <c r="D16" s="50"/>
      <c r="E16" s="50"/>
    </row>
    <row r="17" spans="1:8" ht="31.5" customHeight="1" x14ac:dyDescent="0.25">
      <c r="A17" s="45" t="s">
        <v>17</v>
      </c>
      <c r="B17" s="45"/>
      <c r="C17" s="45"/>
      <c r="D17" s="45"/>
      <c r="E17" s="45"/>
    </row>
    <row r="18" spans="1:8" ht="61.5" customHeight="1" x14ac:dyDescent="0.25">
      <c r="A18" s="45" t="s">
        <v>34</v>
      </c>
      <c r="B18" s="45"/>
      <c r="C18" s="45"/>
      <c r="D18" s="45"/>
      <c r="E18" s="45"/>
    </row>
    <row r="19" spans="1:8" ht="33.75" customHeight="1" x14ac:dyDescent="0.25">
      <c r="A19" s="46" t="s">
        <v>25</v>
      </c>
      <c r="B19" s="46"/>
      <c r="C19" s="46"/>
      <c r="D19" s="46"/>
      <c r="E19" s="46"/>
    </row>
    <row r="20" spans="1:8" x14ac:dyDescent="0.25">
      <c r="A20" s="46"/>
      <c r="B20" s="46"/>
      <c r="C20" s="46"/>
      <c r="D20" s="46"/>
      <c r="E20" s="46"/>
      <c r="F20" s="2">
        <v>1234.4000000000001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42</v>
      </c>
      <c r="B22" s="8" t="s">
        <v>41</v>
      </c>
      <c r="C22" s="3" t="s">
        <v>4</v>
      </c>
      <c r="D22" s="3">
        <v>15.02</v>
      </c>
      <c r="E22" s="7">
        <f>D22*F20*G20</f>
        <v>55622.064000000006</v>
      </c>
      <c r="H22" s="18"/>
    </row>
    <row r="23" spans="1:8" x14ac:dyDescent="0.25">
      <c r="A23" s="6" t="s">
        <v>39</v>
      </c>
      <c r="B23" s="8" t="s">
        <v>23</v>
      </c>
      <c r="C23" s="3" t="s">
        <v>4</v>
      </c>
      <c r="D23" s="3">
        <v>3.9</v>
      </c>
      <c r="E23" s="7">
        <f>D23*F20*G20</f>
        <v>14442.48</v>
      </c>
      <c r="H23" s="18"/>
    </row>
    <row r="24" spans="1:8" ht="15.75" x14ac:dyDescent="0.25">
      <c r="A24" s="6" t="s">
        <v>27</v>
      </c>
      <c r="B24" s="8" t="s">
        <v>44</v>
      </c>
      <c r="C24" s="3" t="s">
        <v>28</v>
      </c>
      <c r="D24" s="20"/>
      <c r="E24" s="23">
        <v>1042.02</v>
      </c>
      <c r="H24" s="18"/>
    </row>
    <row r="25" spans="1:8" ht="15.75" x14ac:dyDescent="0.25">
      <c r="A25" s="6" t="s">
        <v>51</v>
      </c>
      <c r="B25" s="8" t="s">
        <v>52</v>
      </c>
      <c r="C25" s="3" t="s">
        <v>46</v>
      </c>
      <c r="D25" s="20">
        <v>64</v>
      </c>
      <c r="E25" s="23">
        <f>235.95*64</f>
        <v>15100.8</v>
      </c>
      <c r="H25" s="18"/>
    </row>
    <row r="26" spans="1:8" ht="30" x14ac:dyDescent="0.25">
      <c r="A26" s="6" t="s">
        <v>53</v>
      </c>
      <c r="B26" s="8" t="s">
        <v>52</v>
      </c>
      <c r="C26" s="3" t="s">
        <v>46</v>
      </c>
      <c r="D26" s="20">
        <v>8</v>
      </c>
      <c r="E26" s="23">
        <f>235.95*8</f>
        <v>1887.6</v>
      </c>
      <c r="H26" s="18"/>
    </row>
    <row r="27" spans="1:8" s="13" customFormat="1" ht="14.25" x14ac:dyDescent="0.2">
      <c r="A27" s="9" t="s">
        <v>26</v>
      </c>
      <c r="B27" s="10"/>
      <c r="C27" s="11"/>
      <c r="D27" s="11"/>
      <c r="E27" s="12">
        <f>SUM(E22:E26)</f>
        <v>88094.964000000022</v>
      </c>
    </row>
    <row r="29" spans="1:8" ht="28.5" customHeight="1" x14ac:dyDescent="0.25">
      <c r="A29" s="52" t="s">
        <v>54</v>
      </c>
      <c r="B29" s="52"/>
      <c r="C29" s="52"/>
      <c r="D29" s="52"/>
      <c r="E29" s="52"/>
    </row>
    <row r="30" spans="1:8" ht="30" customHeight="1" x14ac:dyDescent="0.25">
      <c r="A30" s="45" t="s">
        <v>21</v>
      </c>
      <c r="B30" s="45"/>
      <c r="C30" s="45"/>
      <c r="D30" s="45"/>
      <c r="E30" s="45"/>
    </row>
    <row r="31" spans="1:8" ht="13.9" customHeight="1" x14ac:dyDescent="0.25">
      <c r="A31" s="45" t="s">
        <v>20</v>
      </c>
      <c r="B31" s="45"/>
      <c r="C31" s="45"/>
      <c r="D31" s="45"/>
      <c r="E31" s="45"/>
    </row>
    <row r="32" spans="1:8" ht="31.5" customHeight="1" x14ac:dyDescent="0.25">
      <c r="A32" s="45" t="s">
        <v>29</v>
      </c>
      <c r="B32" s="45"/>
      <c r="C32" s="45"/>
      <c r="D32" s="45"/>
      <c r="E32" s="45"/>
    </row>
    <row r="33" spans="1:5" x14ac:dyDescent="0.25">
      <c r="A33" s="45" t="s">
        <v>18</v>
      </c>
      <c r="B33" s="45"/>
      <c r="C33" s="45"/>
      <c r="D33" s="45"/>
      <c r="E33" s="45"/>
    </row>
    <row r="34" spans="1:5" x14ac:dyDescent="0.25">
      <c r="A34" s="26"/>
      <c r="B34" s="26"/>
      <c r="C34" s="26"/>
      <c r="D34" s="26"/>
      <c r="E34" s="26"/>
    </row>
    <row r="35" spans="1:5" x14ac:dyDescent="0.25">
      <c r="A35" s="26"/>
      <c r="B35" s="26"/>
      <c r="C35" s="26"/>
      <c r="D35" s="26"/>
      <c r="E35" s="26"/>
    </row>
    <row r="36" spans="1:5" x14ac:dyDescent="0.25">
      <c r="A36" s="26"/>
      <c r="B36" s="26"/>
      <c r="C36" s="26"/>
      <c r="D36" s="26"/>
      <c r="E36" s="26"/>
    </row>
    <row r="37" spans="1:5" x14ac:dyDescent="0.25">
      <c r="A37" s="53" t="s">
        <v>5</v>
      </c>
      <c r="B37" s="53"/>
      <c r="C37" s="53"/>
      <c r="D37" s="53"/>
      <c r="E37" s="53"/>
    </row>
    <row r="38" spans="1:5" x14ac:dyDescent="0.25">
      <c r="A38" s="45" t="s">
        <v>18</v>
      </c>
      <c r="B38" s="45"/>
      <c r="C38" s="45"/>
      <c r="D38" s="45"/>
      <c r="E38" s="45"/>
    </row>
    <row r="39" spans="1:5" ht="13.9" customHeight="1" x14ac:dyDescent="0.25">
      <c r="A39" s="54" t="s">
        <v>55</v>
      </c>
      <c r="B39" s="54"/>
      <c r="C39" s="54"/>
      <c r="D39" s="54"/>
      <c r="E39" s="54"/>
    </row>
    <row r="40" spans="1:5" x14ac:dyDescent="0.25">
      <c r="B40" s="51" t="s">
        <v>19</v>
      </c>
      <c r="C40" s="51"/>
      <c r="D40" s="51"/>
      <c r="E40" s="5" t="s">
        <v>6</v>
      </c>
    </row>
    <row r="41" spans="1:5" x14ac:dyDescent="0.25">
      <c r="A41" s="28"/>
      <c r="B41" s="28"/>
      <c r="C41" s="28"/>
      <c r="D41" s="28"/>
      <c r="E41" s="28"/>
    </row>
    <row r="42" spans="1:5" ht="13.9" customHeight="1" x14ac:dyDescent="0.25">
      <c r="A42" s="54" t="s">
        <v>38</v>
      </c>
      <c r="B42" s="54"/>
      <c r="C42" s="54"/>
      <c r="D42" s="54"/>
      <c r="E42" s="54"/>
    </row>
    <row r="43" spans="1:5" x14ac:dyDescent="0.25">
      <c r="B43" s="51" t="s">
        <v>19</v>
      </c>
      <c r="C43" s="51"/>
      <c r="D43" s="51"/>
      <c r="E43" s="5" t="s">
        <v>6</v>
      </c>
    </row>
    <row r="45" spans="1:5" x14ac:dyDescent="0.25">
      <c r="A45" s="2" t="s">
        <v>36</v>
      </c>
    </row>
    <row r="46" spans="1:5" x14ac:dyDescent="0.25">
      <c r="A46" s="13" t="s">
        <v>31</v>
      </c>
    </row>
    <row r="47" spans="1:5" x14ac:dyDescent="0.25">
      <c r="A47" s="2" t="s">
        <v>40</v>
      </c>
      <c r="B47" s="16">
        <v>-24956.27</v>
      </c>
    </row>
    <row r="48" spans="1:5" ht="15.75" x14ac:dyDescent="0.25">
      <c r="A48" s="14" t="s">
        <v>45</v>
      </c>
      <c r="B48" s="17"/>
    </row>
    <row r="49" spans="1:6" x14ac:dyDescent="0.25">
      <c r="A49" s="2" t="s">
        <v>32</v>
      </c>
      <c r="B49" s="17">
        <v>86437</v>
      </c>
    </row>
    <row r="50" spans="1:6" x14ac:dyDescent="0.25">
      <c r="A50" s="2" t="s">
        <v>43</v>
      </c>
      <c r="B50" s="22">
        <f>110*3</f>
        <v>330</v>
      </c>
    </row>
    <row r="51" spans="1:6" x14ac:dyDescent="0.25">
      <c r="A51" s="24" t="s">
        <v>47</v>
      </c>
      <c r="B51" s="30">
        <f>150*3</f>
        <v>450</v>
      </c>
    </row>
    <row r="52" spans="1:6" ht="30" x14ac:dyDescent="0.25">
      <c r="A52" s="27" t="s">
        <v>37</v>
      </c>
      <c r="B52" s="17">
        <f>E27</f>
        <v>88094.964000000022</v>
      </c>
      <c r="F52" s="21"/>
    </row>
    <row r="53" spans="1:6" x14ac:dyDescent="0.25">
      <c r="A53" s="15" t="s">
        <v>33</v>
      </c>
      <c r="B53" s="16">
        <f>B47+B49+B50+B51-B52</f>
        <v>-25834.234000000026</v>
      </c>
    </row>
  </sheetData>
  <mergeCells count="30">
    <mergeCell ref="B43:D43"/>
    <mergeCell ref="A20:E20"/>
    <mergeCell ref="A29:E29"/>
    <mergeCell ref="A30:E30"/>
    <mergeCell ref="A31:E31"/>
    <mergeCell ref="A32:E32"/>
    <mergeCell ref="A33:E33"/>
    <mergeCell ref="A37:E37"/>
    <mergeCell ref="A38:E38"/>
    <mergeCell ref="A39:E39"/>
    <mergeCell ref="B40:D40"/>
    <mergeCell ref="A42:E42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topLeftCell="A19" zoomScaleSheetLayoutView="100" workbookViewId="0">
      <selection activeCell="A25" sqref="A25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4.85546875" style="2" customWidth="1"/>
    <col min="5" max="5" width="14.140625" style="2" customWidth="1"/>
    <col min="6" max="6" width="10.7109375" style="2" bestFit="1" customWidth="1"/>
    <col min="7" max="7" width="9.140625" style="2"/>
    <col min="8" max="8" width="12.42578125" style="2" customWidth="1"/>
    <col min="9" max="16384" width="9.140625" style="2"/>
  </cols>
  <sheetData>
    <row r="1" spans="1:5" ht="15.75" x14ac:dyDescent="0.25">
      <c r="A1" s="40" t="s">
        <v>11</v>
      </c>
      <c r="B1" s="40"/>
      <c r="C1" s="40"/>
      <c r="D1" s="40"/>
      <c r="E1" s="40"/>
    </row>
    <row r="2" spans="1:5" ht="30.75" customHeight="1" x14ac:dyDescent="0.25">
      <c r="A2" s="41" t="s">
        <v>12</v>
      </c>
      <c r="B2" s="42"/>
      <c r="C2" s="42"/>
      <c r="D2" s="42"/>
      <c r="E2" s="42"/>
    </row>
    <row r="3" spans="1:5" x14ac:dyDescent="0.25">
      <c r="A3" s="43" t="s">
        <v>56</v>
      </c>
      <c r="B3" s="43"/>
      <c r="C3" s="43"/>
      <c r="D3" s="43"/>
      <c r="E3" s="43"/>
    </row>
    <row r="4" spans="1:5" s="1" customFormat="1" ht="15.6" customHeight="1" x14ac:dyDescent="0.25">
      <c r="A4" s="25" t="s">
        <v>13</v>
      </c>
      <c r="B4" s="4"/>
      <c r="C4" s="4"/>
      <c r="D4" s="44" t="s">
        <v>57</v>
      </c>
      <c r="E4" s="44"/>
    </row>
    <row r="5" spans="1:5" x14ac:dyDescent="0.25">
      <c r="A5" s="34"/>
      <c r="B5" s="4"/>
      <c r="C5" s="4"/>
      <c r="D5" s="4"/>
      <c r="E5" s="4"/>
    </row>
    <row r="6" spans="1:5" x14ac:dyDescent="0.25">
      <c r="A6" s="45" t="s">
        <v>0</v>
      </c>
      <c r="B6" s="45"/>
      <c r="C6" s="45"/>
      <c r="D6" s="45"/>
      <c r="E6" s="45"/>
    </row>
    <row r="7" spans="1:5" x14ac:dyDescent="0.25">
      <c r="A7" s="39" t="s">
        <v>24</v>
      </c>
      <c r="B7" s="39"/>
      <c r="C7" s="39"/>
      <c r="D7" s="39"/>
      <c r="E7" s="39"/>
    </row>
    <row r="8" spans="1:5" x14ac:dyDescent="0.25">
      <c r="A8" s="47" t="s">
        <v>1</v>
      </c>
      <c r="B8" s="47"/>
      <c r="C8" s="47"/>
      <c r="D8" s="47"/>
      <c r="E8" s="47"/>
    </row>
    <row r="9" spans="1:5" x14ac:dyDescent="0.25">
      <c r="A9" s="45" t="s">
        <v>30</v>
      </c>
      <c r="B9" s="45"/>
      <c r="C9" s="45"/>
      <c r="D9" s="45"/>
      <c r="E9" s="45"/>
    </row>
    <row r="10" spans="1:5" ht="25.9" customHeight="1" x14ac:dyDescent="0.25">
      <c r="A10" s="48" t="s">
        <v>14</v>
      </c>
      <c r="B10" s="49"/>
      <c r="C10" s="49"/>
      <c r="D10" s="49"/>
      <c r="E10" s="49"/>
    </row>
    <row r="11" spans="1:5" x14ac:dyDescent="0.25">
      <c r="A11" s="45" t="s">
        <v>35</v>
      </c>
      <c r="B11" s="45"/>
      <c r="C11" s="45"/>
      <c r="D11" s="45"/>
      <c r="E11" s="45"/>
    </row>
    <row r="12" spans="1:5" x14ac:dyDescent="0.25">
      <c r="A12" s="47" t="s">
        <v>15</v>
      </c>
      <c r="B12" s="50"/>
      <c r="C12" s="50"/>
      <c r="D12" s="50"/>
      <c r="E12" s="50"/>
    </row>
    <row r="13" spans="1:5" x14ac:dyDescent="0.25">
      <c r="A13" s="45" t="s">
        <v>22</v>
      </c>
      <c r="B13" s="45"/>
      <c r="C13" s="45"/>
      <c r="D13" s="45"/>
      <c r="E13" s="45"/>
    </row>
    <row r="14" spans="1:5" ht="11.25" customHeight="1" x14ac:dyDescent="0.25">
      <c r="A14" s="47" t="s">
        <v>2</v>
      </c>
      <c r="B14" s="50"/>
      <c r="C14" s="50"/>
      <c r="D14" s="50"/>
      <c r="E14" s="50"/>
    </row>
    <row r="15" spans="1:5" x14ac:dyDescent="0.25">
      <c r="A15" s="45" t="s">
        <v>50</v>
      </c>
      <c r="B15" s="45"/>
      <c r="C15" s="45"/>
      <c r="D15" s="45"/>
      <c r="E15" s="45"/>
    </row>
    <row r="16" spans="1:5" ht="10.5" customHeight="1" x14ac:dyDescent="0.25">
      <c r="A16" s="47" t="s">
        <v>16</v>
      </c>
      <c r="B16" s="50"/>
      <c r="C16" s="50"/>
      <c r="D16" s="50"/>
      <c r="E16" s="50"/>
    </row>
    <row r="17" spans="1:8" ht="31.5" customHeight="1" x14ac:dyDescent="0.25">
      <c r="A17" s="45" t="s">
        <v>17</v>
      </c>
      <c r="B17" s="45"/>
      <c r="C17" s="45"/>
      <c r="D17" s="45"/>
      <c r="E17" s="45"/>
    </row>
    <row r="18" spans="1:8" ht="61.5" customHeight="1" x14ac:dyDescent="0.25">
      <c r="A18" s="45" t="s">
        <v>34</v>
      </c>
      <c r="B18" s="45"/>
      <c r="C18" s="45"/>
      <c r="D18" s="45"/>
      <c r="E18" s="45"/>
    </row>
    <row r="19" spans="1:8" ht="33.75" customHeight="1" x14ac:dyDescent="0.25">
      <c r="A19" s="46" t="s">
        <v>25</v>
      </c>
      <c r="B19" s="46"/>
      <c r="C19" s="46"/>
      <c r="D19" s="46"/>
      <c r="E19" s="46"/>
    </row>
    <row r="20" spans="1:8" x14ac:dyDescent="0.25">
      <c r="A20" s="46"/>
      <c r="B20" s="46"/>
      <c r="C20" s="46"/>
      <c r="D20" s="46"/>
      <c r="E20" s="46"/>
      <c r="F20" s="2">
        <v>1234.4000000000001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42</v>
      </c>
      <c r="B22" s="8" t="s">
        <v>41</v>
      </c>
      <c r="C22" s="3" t="s">
        <v>4</v>
      </c>
      <c r="D22" s="3">
        <v>15.02</v>
      </c>
      <c r="E22" s="7">
        <f>D22*F20*G20</f>
        <v>55622.064000000006</v>
      </c>
      <c r="H22" s="18"/>
    </row>
    <row r="23" spans="1:8" x14ac:dyDescent="0.25">
      <c r="A23" s="6" t="s">
        <v>39</v>
      </c>
      <c r="B23" s="8" t="s">
        <v>23</v>
      </c>
      <c r="C23" s="3" t="s">
        <v>4</v>
      </c>
      <c r="D23" s="3">
        <v>3.9</v>
      </c>
      <c r="E23" s="7">
        <f>D23*F20*G20</f>
        <v>14442.48</v>
      </c>
      <c r="H23" s="18"/>
    </row>
    <row r="24" spans="1:8" ht="15.75" x14ac:dyDescent="0.25">
      <c r="A24" s="6" t="s">
        <v>27</v>
      </c>
      <c r="B24" s="8" t="s">
        <v>58</v>
      </c>
      <c r="C24" s="3" t="s">
        <v>28</v>
      </c>
      <c r="D24" s="20"/>
      <c r="E24" s="23">
        <v>1078.8900000000001</v>
      </c>
      <c r="H24" s="18"/>
    </row>
    <row r="25" spans="1:8" ht="15.75" x14ac:dyDescent="0.25">
      <c r="A25" s="6" t="s">
        <v>64</v>
      </c>
      <c r="B25" s="8" t="s">
        <v>58</v>
      </c>
      <c r="C25" s="3" t="s">
        <v>28</v>
      </c>
      <c r="D25" s="20"/>
      <c r="E25" s="23">
        <v>38990.400000000001</v>
      </c>
      <c r="H25" s="18"/>
    </row>
    <row r="26" spans="1:8" ht="15.75" x14ac:dyDescent="0.25">
      <c r="A26" s="6" t="s">
        <v>62</v>
      </c>
      <c r="B26" s="8" t="s">
        <v>63</v>
      </c>
      <c r="C26" s="3" t="s">
        <v>46</v>
      </c>
      <c r="D26" s="20">
        <v>1</v>
      </c>
      <c r="E26" s="23">
        <f>235.95*D26</f>
        <v>235.95</v>
      </c>
      <c r="H26" s="18"/>
    </row>
    <row r="27" spans="1:8" ht="15.75" x14ac:dyDescent="0.25">
      <c r="A27" s="6"/>
      <c r="B27" s="8"/>
      <c r="C27" s="3"/>
      <c r="D27" s="20"/>
      <c r="E27" s="23"/>
      <c r="H27" s="18"/>
    </row>
    <row r="28" spans="1:8" s="13" customFormat="1" ht="14.25" x14ac:dyDescent="0.2">
      <c r="A28" s="9" t="s">
        <v>26</v>
      </c>
      <c r="B28" s="10"/>
      <c r="C28" s="11"/>
      <c r="D28" s="11"/>
      <c r="E28" s="12">
        <f>SUM(E22:E27)</f>
        <v>110369.784</v>
      </c>
    </row>
    <row r="30" spans="1:8" ht="28.5" customHeight="1" x14ac:dyDescent="0.25">
      <c r="A30" s="52" t="s">
        <v>65</v>
      </c>
      <c r="B30" s="52"/>
      <c r="C30" s="52"/>
      <c r="D30" s="52"/>
      <c r="E30" s="52"/>
    </row>
    <row r="31" spans="1:8" ht="30" customHeight="1" x14ac:dyDescent="0.25">
      <c r="A31" s="45" t="s">
        <v>21</v>
      </c>
      <c r="B31" s="45"/>
      <c r="C31" s="45"/>
      <c r="D31" s="45"/>
      <c r="E31" s="45"/>
    </row>
    <row r="32" spans="1:8" ht="13.9" customHeight="1" x14ac:dyDescent="0.25">
      <c r="A32" s="45" t="s">
        <v>20</v>
      </c>
      <c r="B32" s="45"/>
      <c r="C32" s="45"/>
      <c r="D32" s="45"/>
      <c r="E32" s="45"/>
    </row>
    <row r="33" spans="1:5" ht="31.5" customHeight="1" x14ac:dyDescent="0.25">
      <c r="A33" s="45" t="s">
        <v>29</v>
      </c>
      <c r="B33" s="45"/>
      <c r="C33" s="45"/>
      <c r="D33" s="45"/>
      <c r="E33" s="45"/>
    </row>
    <row r="34" spans="1:5" x14ac:dyDescent="0.25">
      <c r="A34" s="45" t="s">
        <v>18</v>
      </c>
      <c r="B34" s="45"/>
      <c r="C34" s="45"/>
      <c r="D34" s="45"/>
      <c r="E34" s="45"/>
    </row>
    <row r="35" spans="1:5" x14ac:dyDescent="0.25">
      <c r="A35" s="31"/>
      <c r="B35" s="31"/>
      <c r="C35" s="31"/>
      <c r="D35" s="31"/>
      <c r="E35" s="31"/>
    </row>
    <row r="36" spans="1:5" x14ac:dyDescent="0.25">
      <c r="A36" s="31"/>
      <c r="B36" s="31"/>
      <c r="C36" s="31"/>
      <c r="D36" s="31"/>
      <c r="E36" s="31"/>
    </row>
    <row r="37" spans="1:5" x14ac:dyDescent="0.25">
      <c r="A37" s="31"/>
      <c r="B37" s="31"/>
      <c r="C37" s="31"/>
      <c r="D37" s="31"/>
      <c r="E37" s="31"/>
    </row>
    <row r="38" spans="1:5" x14ac:dyDescent="0.25">
      <c r="A38" s="53" t="s">
        <v>5</v>
      </c>
      <c r="B38" s="53"/>
      <c r="C38" s="53"/>
      <c r="D38" s="53"/>
      <c r="E38" s="53"/>
    </row>
    <row r="39" spans="1:5" x14ac:dyDescent="0.25">
      <c r="A39" s="45" t="s">
        <v>18</v>
      </c>
      <c r="B39" s="45"/>
      <c r="C39" s="45"/>
      <c r="D39" s="45"/>
      <c r="E39" s="45"/>
    </row>
    <row r="40" spans="1:5" ht="13.9" customHeight="1" x14ac:dyDescent="0.25">
      <c r="A40" s="54" t="s">
        <v>55</v>
      </c>
      <c r="B40" s="54"/>
      <c r="C40" s="54"/>
      <c r="D40" s="54"/>
      <c r="E40" s="54"/>
    </row>
    <row r="41" spans="1:5" x14ac:dyDescent="0.25">
      <c r="B41" s="51" t="s">
        <v>19</v>
      </c>
      <c r="C41" s="51"/>
      <c r="D41" s="51"/>
      <c r="E41" s="5" t="s">
        <v>6</v>
      </c>
    </row>
    <row r="42" spans="1:5" x14ac:dyDescent="0.25">
      <c r="A42" s="33"/>
      <c r="B42" s="33"/>
      <c r="C42" s="33"/>
      <c r="D42" s="33"/>
      <c r="E42" s="33"/>
    </row>
    <row r="43" spans="1:5" ht="13.9" customHeight="1" x14ac:dyDescent="0.25">
      <c r="A43" s="54" t="s">
        <v>38</v>
      </c>
      <c r="B43" s="54"/>
      <c r="C43" s="54"/>
      <c r="D43" s="54"/>
      <c r="E43" s="54"/>
    </row>
    <row r="44" spans="1:5" x14ac:dyDescent="0.25">
      <c r="B44" s="51" t="s">
        <v>19</v>
      </c>
      <c r="C44" s="51"/>
      <c r="D44" s="51"/>
      <c r="E44" s="5" t="s">
        <v>6</v>
      </c>
    </row>
    <row r="46" spans="1:5" x14ac:dyDescent="0.25">
      <c r="A46" s="2" t="s">
        <v>36</v>
      </c>
    </row>
    <row r="47" spans="1:5" x14ac:dyDescent="0.25">
      <c r="A47" s="13" t="s">
        <v>31</v>
      </c>
    </row>
    <row r="48" spans="1:5" x14ac:dyDescent="0.25">
      <c r="A48" s="2" t="s">
        <v>40</v>
      </c>
      <c r="B48" s="16">
        <f>'1КВ'!B53</f>
        <v>-25834.234000000026</v>
      </c>
    </row>
    <row r="49" spans="1:6" ht="15.75" x14ac:dyDescent="0.25">
      <c r="A49" s="14" t="s">
        <v>45</v>
      </c>
      <c r="B49" s="17"/>
    </row>
    <row r="50" spans="1:6" x14ac:dyDescent="0.25">
      <c r="A50" s="2" t="s">
        <v>32</v>
      </c>
      <c r="B50" s="17">
        <v>84012.95</v>
      </c>
    </row>
    <row r="51" spans="1:6" x14ac:dyDescent="0.25">
      <c r="A51" s="2" t="s">
        <v>43</v>
      </c>
      <c r="B51" s="22">
        <f>110*3</f>
        <v>330</v>
      </c>
    </row>
    <row r="52" spans="1:6" x14ac:dyDescent="0.25">
      <c r="A52" s="24" t="s">
        <v>47</v>
      </c>
      <c r="B52" s="30">
        <f>150*3</f>
        <v>450</v>
      </c>
    </row>
    <row r="53" spans="1:6" ht="30" x14ac:dyDescent="0.25">
      <c r="A53" s="32" t="s">
        <v>37</v>
      </c>
      <c r="B53" s="17">
        <f>E28</f>
        <v>110369.784</v>
      </c>
      <c r="F53" s="21"/>
    </row>
    <row r="54" spans="1:6" x14ac:dyDescent="0.25">
      <c r="A54" s="15" t="s">
        <v>33</v>
      </c>
      <c r="B54" s="16">
        <f>B48+B50+B51+B52-B53</f>
        <v>-51411.068000000028</v>
      </c>
    </row>
  </sheetData>
  <mergeCells count="30">
    <mergeCell ref="B44:D44"/>
    <mergeCell ref="A20:E20"/>
    <mergeCell ref="A30:E30"/>
    <mergeCell ref="A31:E31"/>
    <mergeCell ref="A32:E32"/>
    <mergeCell ref="A33:E33"/>
    <mergeCell ref="A34:E34"/>
    <mergeCell ref="A38:E38"/>
    <mergeCell ref="A39:E39"/>
    <mergeCell ref="A40:E40"/>
    <mergeCell ref="B41:D41"/>
    <mergeCell ref="A43:E43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topLeftCell="A21" zoomScaleSheetLayoutView="100" workbookViewId="0">
      <selection activeCell="A25" sqref="A25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4.85546875" style="2" customWidth="1"/>
    <col min="5" max="5" width="14.140625" style="2" customWidth="1"/>
    <col min="6" max="6" width="10.7109375" style="2" bestFit="1" customWidth="1"/>
    <col min="7" max="7" width="9.140625" style="2"/>
    <col min="8" max="8" width="12.42578125" style="2" customWidth="1"/>
    <col min="9" max="16384" width="9.140625" style="2"/>
  </cols>
  <sheetData>
    <row r="1" spans="1:5" ht="15.75" x14ac:dyDescent="0.25">
      <c r="A1" s="40" t="s">
        <v>11</v>
      </c>
      <c r="B1" s="40"/>
      <c r="C1" s="40"/>
      <c r="D1" s="40"/>
      <c r="E1" s="40"/>
    </row>
    <row r="2" spans="1:5" ht="30.75" customHeight="1" x14ac:dyDescent="0.25">
      <c r="A2" s="41" t="s">
        <v>12</v>
      </c>
      <c r="B2" s="42"/>
      <c r="C2" s="42"/>
      <c r="D2" s="42"/>
      <c r="E2" s="42"/>
    </row>
    <row r="3" spans="1:5" x14ac:dyDescent="0.25">
      <c r="A3" s="43" t="s">
        <v>59</v>
      </c>
      <c r="B3" s="43"/>
      <c r="C3" s="43"/>
      <c r="D3" s="43"/>
      <c r="E3" s="43"/>
    </row>
    <row r="4" spans="1:5" s="1" customFormat="1" ht="15.6" customHeight="1" x14ac:dyDescent="0.25">
      <c r="A4" s="25" t="s">
        <v>13</v>
      </c>
      <c r="B4" s="4"/>
      <c r="C4" s="4"/>
      <c r="D4" s="44" t="s">
        <v>60</v>
      </c>
      <c r="E4" s="44"/>
    </row>
    <row r="5" spans="1:5" x14ac:dyDescent="0.25">
      <c r="A5" s="34"/>
      <c r="B5" s="4"/>
      <c r="C5" s="4"/>
      <c r="D5" s="4"/>
      <c r="E5" s="4"/>
    </row>
    <row r="6" spans="1:5" x14ac:dyDescent="0.25">
      <c r="A6" s="45" t="s">
        <v>0</v>
      </c>
      <c r="B6" s="45"/>
      <c r="C6" s="45"/>
      <c r="D6" s="45"/>
      <c r="E6" s="45"/>
    </row>
    <row r="7" spans="1:5" x14ac:dyDescent="0.25">
      <c r="A7" s="39" t="s">
        <v>24</v>
      </c>
      <c r="B7" s="39"/>
      <c r="C7" s="39"/>
      <c r="D7" s="39"/>
      <c r="E7" s="39"/>
    </row>
    <row r="8" spans="1:5" x14ac:dyDescent="0.25">
      <c r="A8" s="47" t="s">
        <v>1</v>
      </c>
      <c r="B8" s="47"/>
      <c r="C8" s="47"/>
      <c r="D8" s="47"/>
      <c r="E8" s="47"/>
    </row>
    <row r="9" spans="1:5" x14ac:dyDescent="0.25">
      <c r="A9" s="45" t="s">
        <v>30</v>
      </c>
      <c r="B9" s="45"/>
      <c r="C9" s="45"/>
      <c r="D9" s="45"/>
      <c r="E9" s="45"/>
    </row>
    <row r="10" spans="1:5" ht="25.9" customHeight="1" x14ac:dyDescent="0.25">
      <c r="A10" s="48" t="s">
        <v>14</v>
      </c>
      <c r="B10" s="49"/>
      <c r="C10" s="49"/>
      <c r="D10" s="49"/>
      <c r="E10" s="49"/>
    </row>
    <row r="11" spans="1:5" x14ac:dyDescent="0.25">
      <c r="A11" s="45" t="s">
        <v>35</v>
      </c>
      <c r="B11" s="45"/>
      <c r="C11" s="45"/>
      <c r="D11" s="45"/>
      <c r="E11" s="45"/>
    </row>
    <row r="12" spans="1:5" x14ac:dyDescent="0.25">
      <c r="A12" s="47" t="s">
        <v>15</v>
      </c>
      <c r="B12" s="50"/>
      <c r="C12" s="50"/>
      <c r="D12" s="50"/>
      <c r="E12" s="50"/>
    </row>
    <row r="13" spans="1:5" x14ac:dyDescent="0.25">
      <c r="A13" s="45" t="s">
        <v>22</v>
      </c>
      <c r="B13" s="45"/>
      <c r="C13" s="45"/>
      <c r="D13" s="45"/>
      <c r="E13" s="45"/>
    </row>
    <row r="14" spans="1:5" ht="11.25" customHeight="1" x14ac:dyDescent="0.25">
      <c r="A14" s="47" t="s">
        <v>2</v>
      </c>
      <c r="B14" s="50"/>
      <c r="C14" s="50"/>
      <c r="D14" s="50"/>
      <c r="E14" s="50"/>
    </row>
    <row r="15" spans="1:5" x14ac:dyDescent="0.25">
      <c r="A15" s="45" t="s">
        <v>50</v>
      </c>
      <c r="B15" s="45"/>
      <c r="C15" s="45"/>
      <c r="D15" s="45"/>
      <c r="E15" s="45"/>
    </row>
    <row r="16" spans="1:5" ht="10.5" customHeight="1" x14ac:dyDescent="0.25">
      <c r="A16" s="47" t="s">
        <v>16</v>
      </c>
      <c r="B16" s="50"/>
      <c r="C16" s="50"/>
      <c r="D16" s="50"/>
      <c r="E16" s="50"/>
    </row>
    <row r="17" spans="1:8" ht="31.5" customHeight="1" x14ac:dyDescent="0.25">
      <c r="A17" s="45" t="s">
        <v>17</v>
      </c>
      <c r="B17" s="45"/>
      <c r="C17" s="45"/>
      <c r="D17" s="45"/>
      <c r="E17" s="45"/>
    </row>
    <row r="18" spans="1:8" ht="61.5" customHeight="1" x14ac:dyDescent="0.25">
      <c r="A18" s="45" t="s">
        <v>34</v>
      </c>
      <c r="B18" s="45"/>
      <c r="C18" s="45"/>
      <c r="D18" s="45"/>
      <c r="E18" s="45"/>
    </row>
    <row r="19" spans="1:8" ht="33.75" customHeight="1" x14ac:dyDescent="0.25">
      <c r="A19" s="46" t="s">
        <v>25</v>
      </c>
      <c r="B19" s="46"/>
      <c r="C19" s="46"/>
      <c r="D19" s="46"/>
      <c r="E19" s="46"/>
    </row>
    <row r="20" spans="1:8" x14ac:dyDescent="0.25">
      <c r="A20" s="46"/>
      <c r="B20" s="46"/>
      <c r="C20" s="46"/>
      <c r="D20" s="46"/>
      <c r="E20" s="46"/>
      <c r="F20" s="2">
        <v>1234.4000000000001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42</v>
      </c>
      <c r="B22" s="8" t="s">
        <v>41</v>
      </c>
      <c r="C22" s="3" t="s">
        <v>4</v>
      </c>
      <c r="D22" s="3">
        <v>16.739999999999998</v>
      </c>
      <c r="E22" s="7">
        <f>D22*F20*G20</f>
        <v>61991.567999999999</v>
      </c>
      <c r="H22" s="18"/>
    </row>
    <row r="23" spans="1:8" x14ac:dyDescent="0.25">
      <c r="A23" s="6" t="s">
        <v>39</v>
      </c>
      <c r="B23" s="8" t="s">
        <v>23</v>
      </c>
      <c r="C23" s="3" t="s">
        <v>4</v>
      </c>
      <c r="D23" s="3">
        <v>4.3600000000000003</v>
      </c>
      <c r="E23" s="7">
        <f>D23*F20*G20</f>
        <v>16145.952000000001</v>
      </c>
      <c r="H23" s="18"/>
    </row>
    <row r="24" spans="1:8" ht="15.75" x14ac:dyDescent="0.25">
      <c r="A24" s="6" t="s">
        <v>27</v>
      </c>
      <c r="B24" s="8" t="s">
        <v>61</v>
      </c>
      <c r="C24" s="3" t="s">
        <v>28</v>
      </c>
      <c r="D24" s="20"/>
      <c r="E24" s="23">
        <v>0</v>
      </c>
      <c r="H24" s="18"/>
    </row>
    <row r="25" spans="1:8" ht="15.75" x14ac:dyDescent="0.25">
      <c r="A25" s="6" t="s">
        <v>66</v>
      </c>
      <c r="B25" s="8" t="s">
        <v>61</v>
      </c>
      <c r="C25" s="3" t="s">
        <v>28</v>
      </c>
      <c r="D25" s="20"/>
      <c r="E25" s="23">
        <v>5400</v>
      </c>
      <c r="H25" s="18"/>
    </row>
    <row r="26" spans="1:8" ht="15.75" x14ac:dyDescent="0.25">
      <c r="A26" s="6"/>
      <c r="B26" s="8"/>
      <c r="C26" s="3"/>
      <c r="D26" s="20"/>
      <c r="E26" s="23"/>
      <c r="H26" s="18"/>
    </row>
    <row r="27" spans="1:8" s="13" customFormat="1" ht="14.25" x14ac:dyDescent="0.2">
      <c r="A27" s="9" t="s">
        <v>26</v>
      </c>
      <c r="B27" s="10"/>
      <c r="C27" s="11"/>
      <c r="D27" s="11"/>
      <c r="E27" s="12">
        <f>SUM(E22:E26)</f>
        <v>83537.52</v>
      </c>
    </row>
    <row r="29" spans="1:8" ht="28.5" customHeight="1" x14ac:dyDescent="0.25">
      <c r="A29" s="52" t="s">
        <v>67</v>
      </c>
      <c r="B29" s="52"/>
      <c r="C29" s="52"/>
      <c r="D29" s="52"/>
      <c r="E29" s="52"/>
    </row>
    <row r="30" spans="1:8" ht="30" customHeight="1" x14ac:dyDescent="0.25">
      <c r="A30" s="45" t="s">
        <v>21</v>
      </c>
      <c r="B30" s="45"/>
      <c r="C30" s="45"/>
      <c r="D30" s="45"/>
      <c r="E30" s="45"/>
    </row>
    <row r="31" spans="1:8" ht="13.9" customHeight="1" x14ac:dyDescent="0.25">
      <c r="A31" s="45" t="s">
        <v>20</v>
      </c>
      <c r="B31" s="45"/>
      <c r="C31" s="45"/>
      <c r="D31" s="45"/>
      <c r="E31" s="45"/>
    </row>
    <row r="32" spans="1:8" ht="31.5" customHeight="1" x14ac:dyDescent="0.25">
      <c r="A32" s="45" t="s">
        <v>29</v>
      </c>
      <c r="B32" s="45"/>
      <c r="C32" s="45"/>
      <c r="D32" s="45"/>
      <c r="E32" s="45"/>
    </row>
    <row r="33" spans="1:5" x14ac:dyDescent="0.25">
      <c r="A33" s="45" t="s">
        <v>18</v>
      </c>
      <c r="B33" s="45"/>
      <c r="C33" s="45"/>
      <c r="D33" s="45"/>
      <c r="E33" s="45"/>
    </row>
    <row r="34" spans="1:5" x14ac:dyDescent="0.25">
      <c r="A34" s="31"/>
      <c r="B34" s="31"/>
      <c r="C34" s="31"/>
      <c r="D34" s="31"/>
      <c r="E34" s="31"/>
    </row>
    <row r="35" spans="1:5" x14ac:dyDescent="0.25">
      <c r="A35" s="31"/>
      <c r="B35" s="31"/>
      <c r="C35" s="31"/>
      <c r="D35" s="31"/>
      <c r="E35" s="31"/>
    </row>
    <row r="36" spans="1:5" x14ac:dyDescent="0.25">
      <c r="A36" s="31"/>
      <c r="B36" s="31"/>
      <c r="C36" s="31"/>
      <c r="D36" s="31"/>
      <c r="E36" s="31"/>
    </row>
    <row r="37" spans="1:5" x14ac:dyDescent="0.25">
      <c r="A37" s="53" t="s">
        <v>5</v>
      </c>
      <c r="B37" s="53"/>
      <c r="C37" s="53"/>
      <c r="D37" s="53"/>
      <c r="E37" s="53"/>
    </row>
    <row r="38" spans="1:5" x14ac:dyDescent="0.25">
      <c r="A38" s="45" t="s">
        <v>18</v>
      </c>
      <c r="B38" s="45"/>
      <c r="C38" s="45"/>
      <c r="D38" s="45"/>
      <c r="E38" s="45"/>
    </row>
    <row r="39" spans="1:5" ht="13.9" customHeight="1" x14ac:dyDescent="0.25">
      <c r="A39" s="54" t="s">
        <v>55</v>
      </c>
      <c r="B39" s="54"/>
      <c r="C39" s="54"/>
      <c r="D39" s="54"/>
      <c r="E39" s="54"/>
    </row>
    <row r="40" spans="1:5" x14ac:dyDescent="0.25">
      <c r="B40" s="51" t="s">
        <v>19</v>
      </c>
      <c r="C40" s="51"/>
      <c r="D40" s="51"/>
      <c r="E40" s="5" t="s">
        <v>6</v>
      </c>
    </row>
    <row r="41" spans="1:5" x14ac:dyDescent="0.25">
      <c r="A41" s="33"/>
      <c r="B41" s="33"/>
      <c r="C41" s="33"/>
      <c r="D41" s="33"/>
      <c r="E41" s="33"/>
    </row>
    <row r="42" spans="1:5" ht="13.9" customHeight="1" x14ac:dyDescent="0.25">
      <c r="A42" s="54" t="s">
        <v>38</v>
      </c>
      <c r="B42" s="54"/>
      <c r="C42" s="54"/>
      <c r="D42" s="54"/>
      <c r="E42" s="54"/>
    </row>
    <row r="43" spans="1:5" x14ac:dyDescent="0.25">
      <c r="B43" s="51" t="s">
        <v>19</v>
      </c>
      <c r="C43" s="51"/>
      <c r="D43" s="51"/>
      <c r="E43" s="5" t="s">
        <v>6</v>
      </c>
    </row>
    <row r="45" spans="1:5" x14ac:dyDescent="0.25">
      <c r="A45" s="2" t="s">
        <v>36</v>
      </c>
    </row>
    <row r="46" spans="1:5" x14ac:dyDescent="0.25">
      <c r="A46" s="13" t="s">
        <v>31</v>
      </c>
    </row>
    <row r="47" spans="1:5" x14ac:dyDescent="0.25">
      <c r="A47" s="2" t="s">
        <v>40</v>
      </c>
      <c r="B47" s="16">
        <f>'2кв'!B54</f>
        <v>-51411.068000000028</v>
      </c>
    </row>
    <row r="48" spans="1:5" ht="15.75" x14ac:dyDescent="0.25">
      <c r="A48" s="14" t="s">
        <v>68</v>
      </c>
      <c r="B48" s="17"/>
    </row>
    <row r="49" spans="1:6" x14ac:dyDescent="0.25">
      <c r="A49" s="2" t="s">
        <v>32</v>
      </c>
      <c r="B49" s="17">
        <v>88390.78</v>
      </c>
    </row>
    <row r="50" spans="1:6" x14ac:dyDescent="0.25">
      <c r="A50" s="2" t="s">
        <v>43</v>
      </c>
      <c r="B50" s="22">
        <f>110*3</f>
        <v>330</v>
      </c>
    </row>
    <row r="51" spans="1:6" x14ac:dyDescent="0.25">
      <c r="A51" s="24" t="s">
        <v>47</v>
      </c>
      <c r="B51" s="30">
        <f>150*3</f>
        <v>450</v>
      </c>
    </row>
    <row r="52" spans="1:6" ht="30" x14ac:dyDescent="0.25">
      <c r="A52" s="32" t="s">
        <v>37</v>
      </c>
      <c r="B52" s="17">
        <f>E27</f>
        <v>83537.52</v>
      </c>
      <c r="F52" s="21"/>
    </row>
    <row r="53" spans="1:6" x14ac:dyDescent="0.25">
      <c r="A53" s="15" t="s">
        <v>33</v>
      </c>
      <c r="B53" s="16">
        <f>B47+B49+B50+B51-B52</f>
        <v>-45777.808000000034</v>
      </c>
    </row>
  </sheetData>
  <mergeCells count="30">
    <mergeCell ref="B43:D43"/>
    <mergeCell ref="A20:E20"/>
    <mergeCell ref="A29:E29"/>
    <mergeCell ref="A30:E30"/>
    <mergeCell ref="A31:E31"/>
    <mergeCell ref="A32:E32"/>
    <mergeCell ref="A33:E33"/>
    <mergeCell ref="A37:E37"/>
    <mergeCell ref="A38:E38"/>
    <mergeCell ref="A39:E39"/>
    <mergeCell ref="B40:D40"/>
    <mergeCell ref="A42:E42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view="pageBreakPreview" topLeftCell="A37" zoomScaleSheetLayoutView="100" workbookViewId="0">
      <selection activeCell="D52" sqref="D52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4.85546875" style="2" customWidth="1"/>
    <col min="5" max="5" width="14.140625" style="2" customWidth="1"/>
    <col min="6" max="6" width="10.7109375" style="2" bestFit="1" customWidth="1"/>
    <col min="7" max="7" width="9.140625" style="2"/>
    <col min="8" max="8" width="12.42578125" style="2" customWidth="1"/>
    <col min="9" max="16384" width="9.140625" style="2"/>
  </cols>
  <sheetData>
    <row r="1" spans="1:5" ht="15.75" x14ac:dyDescent="0.25">
      <c r="A1" s="40" t="s">
        <v>11</v>
      </c>
      <c r="B1" s="40"/>
      <c r="C1" s="40"/>
      <c r="D1" s="40"/>
      <c r="E1" s="40"/>
    </row>
    <row r="2" spans="1:5" ht="30.75" customHeight="1" x14ac:dyDescent="0.25">
      <c r="A2" s="41" t="s">
        <v>12</v>
      </c>
      <c r="B2" s="42"/>
      <c r="C2" s="42"/>
      <c r="D2" s="42"/>
      <c r="E2" s="42"/>
    </row>
    <row r="3" spans="1:5" x14ac:dyDescent="0.25">
      <c r="A3" s="43" t="s">
        <v>69</v>
      </c>
      <c r="B3" s="43"/>
      <c r="C3" s="43"/>
      <c r="D3" s="43"/>
      <c r="E3" s="43"/>
    </row>
    <row r="4" spans="1:5" s="1" customFormat="1" ht="15.6" customHeight="1" x14ac:dyDescent="0.25">
      <c r="A4" s="25" t="s">
        <v>13</v>
      </c>
      <c r="B4" s="4"/>
      <c r="C4" s="4"/>
      <c r="D4" s="55"/>
      <c r="E4" s="55" t="s">
        <v>70</v>
      </c>
    </row>
    <row r="5" spans="1:5" x14ac:dyDescent="0.25">
      <c r="A5" s="38"/>
      <c r="B5" s="4"/>
      <c r="C5" s="4"/>
      <c r="D5" s="4"/>
      <c r="E5" s="4"/>
    </row>
    <row r="6" spans="1:5" x14ac:dyDescent="0.25">
      <c r="A6" s="45" t="s">
        <v>0</v>
      </c>
      <c r="B6" s="45"/>
      <c r="C6" s="45"/>
      <c r="D6" s="45"/>
      <c r="E6" s="45"/>
    </row>
    <row r="7" spans="1:5" x14ac:dyDescent="0.25">
      <c r="A7" s="39" t="s">
        <v>24</v>
      </c>
      <c r="B7" s="39"/>
      <c r="C7" s="39"/>
      <c r="D7" s="39"/>
      <c r="E7" s="39"/>
    </row>
    <row r="8" spans="1:5" x14ac:dyDescent="0.25">
      <c r="A8" s="47" t="s">
        <v>1</v>
      </c>
      <c r="B8" s="47"/>
      <c r="C8" s="47"/>
      <c r="D8" s="47"/>
      <c r="E8" s="47"/>
    </row>
    <row r="9" spans="1:5" x14ac:dyDescent="0.25">
      <c r="A9" s="45" t="s">
        <v>30</v>
      </c>
      <c r="B9" s="45"/>
      <c r="C9" s="45"/>
      <c r="D9" s="45"/>
      <c r="E9" s="45"/>
    </row>
    <row r="10" spans="1:5" ht="25.9" customHeight="1" x14ac:dyDescent="0.25">
      <c r="A10" s="48" t="s">
        <v>14</v>
      </c>
      <c r="B10" s="49"/>
      <c r="C10" s="49"/>
      <c r="D10" s="49"/>
      <c r="E10" s="49"/>
    </row>
    <row r="11" spans="1:5" x14ac:dyDescent="0.25">
      <c r="A11" s="45" t="s">
        <v>35</v>
      </c>
      <c r="B11" s="45"/>
      <c r="C11" s="45"/>
      <c r="D11" s="45"/>
      <c r="E11" s="45"/>
    </row>
    <row r="12" spans="1:5" x14ac:dyDescent="0.25">
      <c r="A12" s="47" t="s">
        <v>15</v>
      </c>
      <c r="B12" s="50"/>
      <c r="C12" s="50"/>
      <c r="D12" s="50"/>
      <c r="E12" s="50"/>
    </row>
    <row r="13" spans="1:5" x14ac:dyDescent="0.25">
      <c r="A13" s="45" t="s">
        <v>22</v>
      </c>
      <c r="B13" s="45"/>
      <c r="C13" s="45"/>
      <c r="D13" s="45"/>
      <c r="E13" s="45"/>
    </row>
    <row r="14" spans="1:5" ht="11.25" customHeight="1" x14ac:dyDescent="0.25">
      <c r="A14" s="47" t="s">
        <v>2</v>
      </c>
      <c r="B14" s="50"/>
      <c r="C14" s="50"/>
      <c r="D14" s="50"/>
      <c r="E14" s="50"/>
    </row>
    <row r="15" spans="1:5" x14ac:dyDescent="0.25">
      <c r="A15" s="45" t="s">
        <v>50</v>
      </c>
      <c r="B15" s="45"/>
      <c r="C15" s="45"/>
      <c r="D15" s="45"/>
      <c r="E15" s="45"/>
    </row>
    <row r="16" spans="1:5" ht="10.5" customHeight="1" x14ac:dyDescent="0.25">
      <c r="A16" s="47" t="s">
        <v>16</v>
      </c>
      <c r="B16" s="50"/>
      <c r="C16" s="50"/>
      <c r="D16" s="50"/>
      <c r="E16" s="50"/>
    </row>
    <row r="17" spans="1:8" ht="31.5" customHeight="1" x14ac:dyDescent="0.25">
      <c r="A17" s="45" t="s">
        <v>17</v>
      </c>
      <c r="B17" s="45"/>
      <c r="C17" s="45"/>
      <c r="D17" s="45"/>
      <c r="E17" s="45"/>
    </row>
    <row r="18" spans="1:8" ht="61.5" customHeight="1" x14ac:dyDescent="0.25">
      <c r="A18" s="45" t="s">
        <v>34</v>
      </c>
      <c r="B18" s="45"/>
      <c r="C18" s="45"/>
      <c r="D18" s="45"/>
      <c r="E18" s="45"/>
    </row>
    <row r="19" spans="1:8" ht="33.75" customHeight="1" x14ac:dyDescent="0.25">
      <c r="A19" s="46" t="s">
        <v>25</v>
      </c>
      <c r="B19" s="46"/>
      <c r="C19" s="46"/>
      <c r="D19" s="46"/>
      <c r="E19" s="46"/>
    </row>
    <row r="20" spans="1:8" x14ac:dyDescent="0.25">
      <c r="A20" s="46"/>
      <c r="B20" s="46"/>
      <c r="C20" s="46"/>
      <c r="D20" s="46"/>
      <c r="E20" s="46"/>
      <c r="F20" s="2">
        <v>1234.4000000000001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42</v>
      </c>
      <c r="B22" s="8" t="s">
        <v>41</v>
      </c>
      <c r="C22" s="3" t="s">
        <v>4</v>
      </c>
      <c r="D22" s="3">
        <v>16.739999999999998</v>
      </c>
      <c r="E22" s="7">
        <f>D22*F20*G20</f>
        <v>61991.567999999999</v>
      </c>
      <c r="H22" s="18"/>
    </row>
    <row r="23" spans="1:8" x14ac:dyDescent="0.25">
      <c r="A23" s="6" t="s">
        <v>39</v>
      </c>
      <c r="B23" s="8" t="s">
        <v>23</v>
      </c>
      <c r="C23" s="3" t="s">
        <v>4</v>
      </c>
      <c r="D23" s="3">
        <v>4.3600000000000003</v>
      </c>
      <c r="E23" s="7">
        <f>D23*F20*G20</f>
        <v>16145.952000000001</v>
      </c>
      <c r="H23" s="18"/>
    </row>
    <row r="24" spans="1:8" ht="15.75" x14ac:dyDescent="0.25">
      <c r="A24" s="6" t="s">
        <v>27</v>
      </c>
      <c r="B24" s="8" t="s">
        <v>71</v>
      </c>
      <c r="C24" s="3" t="s">
        <v>28</v>
      </c>
      <c r="D24" s="20"/>
      <c r="E24" s="23">
        <v>2622.7</v>
      </c>
      <c r="H24" s="18"/>
    </row>
    <row r="25" spans="1:8" ht="15.75" x14ac:dyDescent="0.25">
      <c r="A25" s="6" t="s">
        <v>73</v>
      </c>
      <c r="B25" s="8" t="s">
        <v>72</v>
      </c>
      <c r="C25" s="3" t="s">
        <v>46</v>
      </c>
      <c r="D25" s="20">
        <v>8</v>
      </c>
      <c r="E25" s="23">
        <f>D25*260.07</f>
        <v>2080.56</v>
      </c>
      <c r="H25" s="18"/>
    </row>
    <row r="26" spans="1:8" ht="15.75" x14ac:dyDescent="0.25">
      <c r="A26" s="6"/>
      <c r="B26" s="8"/>
      <c r="C26" s="3"/>
      <c r="D26" s="20"/>
      <c r="E26" s="23"/>
      <c r="H26" s="18"/>
    </row>
    <row r="27" spans="1:8" s="13" customFormat="1" ht="14.25" x14ac:dyDescent="0.2">
      <c r="A27" s="9" t="s">
        <v>26</v>
      </c>
      <c r="B27" s="10"/>
      <c r="C27" s="11"/>
      <c r="D27" s="11"/>
      <c r="E27" s="12">
        <f>SUM(E22:E26)</f>
        <v>82840.78</v>
      </c>
    </row>
    <row r="29" spans="1:8" ht="28.5" customHeight="1" x14ac:dyDescent="0.25">
      <c r="A29" s="52" t="s">
        <v>74</v>
      </c>
      <c r="B29" s="52"/>
      <c r="C29" s="52"/>
      <c r="D29" s="52"/>
      <c r="E29" s="52"/>
    </row>
    <row r="30" spans="1:8" ht="30" customHeight="1" x14ac:dyDescent="0.25">
      <c r="A30" s="45" t="s">
        <v>21</v>
      </c>
      <c r="B30" s="45"/>
      <c r="C30" s="45"/>
      <c r="D30" s="45"/>
      <c r="E30" s="45"/>
    </row>
    <row r="31" spans="1:8" ht="13.9" customHeight="1" x14ac:dyDescent="0.25">
      <c r="A31" s="45" t="s">
        <v>20</v>
      </c>
      <c r="B31" s="45"/>
      <c r="C31" s="45"/>
      <c r="D31" s="45"/>
      <c r="E31" s="45"/>
    </row>
    <row r="32" spans="1:8" ht="31.5" customHeight="1" x14ac:dyDescent="0.25">
      <c r="A32" s="45" t="s">
        <v>29</v>
      </c>
      <c r="B32" s="45"/>
      <c r="C32" s="45"/>
      <c r="D32" s="45"/>
      <c r="E32" s="45"/>
    </row>
    <row r="33" spans="1:5" x14ac:dyDescent="0.25">
      <c r="A33" s="45" t="s">
        <v>18</v>
      </c>
      <c r="B33" s="45"/>
      <c r="C33" s="45"/>
      <c r="D33" s="45"/>
      <c r="E33" s="45"/>
    </row>
    <row r="34" spans="1:5" x14ac:dyDescent="0.25">
      <c r="A34" s="36"/>
      <c r="B34" s="36"/>
      <c r="C34" s="36"/>
      <c r="D34" s="36"/>
      <c r="E34" s="36"/>
    </row>
    <row r="35" spans="1:5" x14ac:dyDescent="0.25">
      <c r="A35" s="36"/>
      <c r="B35" s="36"/>
      <c r="C35" s="36"/>
      <c r="D35" s="36"/>
      <c r="E35" s="36"/>
    </row>
    <row r="36" spans="1:5" x14ac:dyDescent="0.25">
      <c r="A36" s="36"/>
      <c r="B36" s="36"/>
      <c r="C36" s="36"/>
      <c r="D36" s="36"/>
      <c r="E36" s="36"/>
    </row>
    <row r="37" spans="1:5" x14ac:dyDescent="0.25">
      <c r="A37" s="53" t="s">
        <v>5</v>
      </c>
      <c r="B37" s="53"/>
      <c r="C37" s="53"/>
      <c r="D37" s="53"/>
      <c r="E37" s="53"/>
    </row>
    <row r="38" spans="1:5" x14ac:dyDescent="0.25">
      <c r="A38" s="45" t="s">
        <v>18</v>
      </c>
      <c r="B38" s="45"/>
      <c r="C38" s="45"/>
      <c r="D38" s="45"/>
      <c r="E38" s="45"/>
    </row>
    <row r="39" spans="1:5" ht="13.9" customHeight="1" x14ac:dyDescent="0.25">
      <c r="A39" s="54" t="s">
        <v>55</v>
      </c>
      <c r="B39" s="54"/>
      <c r="C39" s="54"/>
      <c r="D39" s="54"/>
      <c r="E39" s="54"/>
    </row>
    <row r="40" spans="1:5" x14ac:dyDescent="0.25">
      <c r="B40" s="51" t="s">
        <v>19</v>
      </c>
      <c r="C40" s="51"/>
      <c r="D40" s="51"/>
      <c r="E40" s="5" t="s">
        <v>6</v>
      </c>
    </row>
    <row r="41" spans="1:5" x14ac:dyDescent="0.25">
      <c r="A41" s="37"/>
      <c r="B41" s="37"/>
      <c r="C41" s="37"/>
      <c r="D41" s="37"/>
      <c r="E41" s="37"/>
    </row>
    <row r="42" spans="1:5" ht="13.9" customHeight="1" x14ac:dyDescent="0.25">
      <c r="A42" s="54" t="s">
        <v>38</v>
      </c>
      <c r="B42" s="54"/>
      <c r="C42" s="54"/>
      <c r="D42" s="54"/>
      <c r="E42" s="54"/>
    </row>
    <row r="43" spans="1:5" x14ac:dyDescent="0.25">
      <c r="B43" s="51" t="s">
        <v>19</v>
      </c>
      <c r="C43" s="51"/>
      <c r="D43" s="51"/>
      <c r="E43" s="5" t="s">
        <v>6</v>
      </c>
    </row>
    <row r="45" spans="1:5" x14ac:dyDescent="0.25">
      <c r="A45" s="2" t="s">
        <v>36</v>
      </c>
    </row>
    <row r="46" spans="1:5" x14ac:dyDescent="0.25">
      <c r="A46" s="13" t="s">
        <v>31</v>
      </c>
    </row>
    <row r="47" spans="1:5" x14ac:dyDescent="0.25">
      <c r="A47" s="2" t="s">
        <v>40</v>
      </c>
      <c r="B47" s="16">
        <f>'3кв'!B53</f>
        <v>-45777.808000000034</v>
      </c>
    </row>
    <row r="48" spans="1:5" ht="15.75" x14ac:dyDescent="0.25">
      <c r="A48" s="14" t="s">
        <v>68</v>
      </c>
      <c r="B48" s="17"/>
    </row>
    <row r="49" spans="1:6" x14ac:dyDescent="0.25">
      <c r="A49" s="2" t="s">
        <v>32</v>
      </c>
      <c r="B49" s="17">
        <v>113856.08</v>
      </c>
    </row>
    <row r="50" spans="1:6" x14ac:dyDescent="0.25">
      <c r="A50" s="2" t="s">
        <v>43</v>
      </c>
      <c r="B50" s="30">
        <f>110*3</f>
        <v>330</v>
      </c>
    </row>
    <row r="51" spans="1:6" x14ac:dyDescent="0.25">
      <c r="A51" s="24" t="s">
        <v>47</v>
      </c>
      <c r="B51" s="30">
        <f>150*3</f>
        <v>450</v>
      </c>
    </row>
    <row r="52" spans="1:6" ht="30" x14ac:dyDescent="0.25">
      <c r="A52" s="35" t="s">
        <v>37</v>
      </c>
      <c r="B52" s="17">
        <f>E27</f>
        <v>82840.78</v>
      </c>
      <c r="F52" s="21"/>
    </row>
    <row r="53" spans="1:6" x14ac:dyDescent="0.25">
      <c r="A53" s="15" t="s">
        <v>33</v>
      </c>
      <c r="B53" s="16">
        <f>B47+B49+B50+B51-B52</f>
        <v>-13982.508000000031</v>
      </c>
    </row>
  </sheetData>
  <mergeCells count="29">
    <mergeCell ref="A37:E37"/>
    <mergeCell ref="A38:E38"/>
    <mergeCell ref="A39:E39"/>
    <mergeCell ref="B40:D40"/>
    <mergeCell ref="A42:E42"/>
    <mergeCell ref="B43:D43"/>
    <mergeCell ref="A20:E20"/>
    <mergeCell ref="A29:E29"/>
    <mergeCell ref="A30:E30"/>
    <mergeCell ref="A31:E31"/>
    <mergeCell ref="A32:E32"/>
    <mergeCell ref="A33:E33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view="pageBreakPreview" topLeftCell="A10" zoomScaleSheetLayoutView="100" workbookViewId="0">
      <selection activeCell="C18" sqref="C18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56" t="s">
        <v>75</v>
      </c>
      <c r="B1" s="56"/>
      <c r="C1" s="56"/>
      <c r="D1" s="57"/>
    </row>
    <row r="2" spans="1:5" ht="15.75" x14ac:dyDescent="0.25">
      <c r="A2" s="58" t="s">
        <v>76</v>
      </c>
      <c r="B2" s="58"/>
      <c r="C2" s="58"/>
      <c r="D2" s="14"/>
    </row>
    <row r="3" spans="1:5" ht="15.75" x14ac:dyDescent="0.25">
      <c r="A3" s="58" t="s">
        <v>77</v>
      </c>
      <c r="B3" s="58"/>
      <c r="C3" s="58"/>
      <c r="D3" s="14"/>
    </row>
    <row r="4" spans="1:5" ht="15.75" x14ac:dyDescent="0.25">
      <c r="A4" s="56" t="s">
        <v>98</v>
      </c>
      <c r="B4" s="56"/>
      <c r="C4" s="56"/>
      <c r="D4" s="57"/>
    </row>
    <row r="5" spans="1:5" ht="15.75" x14ac:dyDescent="0.25">
      <c r="A5" s="59"/>
      <c r="B5" s="59"/>
      <c r="C5" s="59"/>
      <c r="D5" s="1"/>
    </row>
    <row r="6" spans="1:5" ht="15.75" x14ac:dyDescent="0.25">
      <c r="A6" s="14"/>
      <c r="B6" s="60" t="s">
        <v>78</v>
      </c>
      <c r="C6" s="61">
        <f>'1КВ'!B47</f>
        <v>-24956.27</v>
      </c>
      <c r="D6" s="62"/>
    </row>
    <row r="7" spans="1:5" ht="15.75" x14ac:dyDescent="0.25">
      <c r="A7" s="63" t="s">
        <v>79</v>
      </c>
      <c r="B7" s="60" t="s">
        <v>99</v>
      </c>
      <c r="C7" s="61"/>
      <c r="D7" s="62"/>
    </row>
    <row r="8" spans="1:5" ht="15.75" x14ac:dyDescent="0.25">
      <c r="B8" s="64" t="s">
        <v>80</v>
      </c>
      <c r="C8" s="65">
        <f>'1КВ'!B49+'2кв'!B50+'3кв'!B49+'4кв'!B49</f>
        <v>372696.81</v>
      </c>
      <c r="D8" s="66"/>
    </row>
    <row r="9" spans="1:5" ht="30" x14ac:dyDescent="0.25">
      <c r="B9" s="67" t="s">
        <v>100</v>
      </c>
      <c r="C9" s="65">
        <f>'1КВ'!B50+'2кв'!B51+'3кв'!B50+'4кв'!B50</f>
        <v>1320</v>
      </c>
      <c r="D9" s="66"/>
    </row>
    <row r="10" spans="1:5" ht="30" x14ac:dyDescent="0.25">
      <c r="B10" s="67" t="s">
        <v>81</v>
      </c>
      <c r="C10" s="65">
        <f>'1КВ'!B51+'2кв'!B52+'3кв'!B51+'4кв'!B51</f>
        <v>1800</v>
      </c>
      <c r="D10" s="66"/>
    </row>
    <row r="11" spans="1:5" ht="15.75" x14ac:dyDescent="0.25">
      <c r="A11" s="68"/>
      <c r="B11" s="64" t="s">
        <v>82</v>
      </c>
      <c r="C11" s="69">
        <f>SUM(C8:C10)</f>
        <v>375816.81</v>
      </c>
      <c r="D11" s="62"/>
    </row>
    <row r="12" spans="1:5" ht="15.75" x14ac:dyDescent="0.25">
      <c r="A12" s="1"/>
      <c r="B12" s="70"/>
      <c r="C12" s="71"/>
      <c r="D12" s="72"/>
    </row>
    <row r="13" spans="1:5" ht="15.75" x14ac:dyDescent="0.25">
      <c r="A13" s="73" t="s">
        <v>83</v>
      </c>
      <c r="B13" s="19" t="s">
        <v>84</v>
      </c>
      <c r="C13" s="65">
        <f>'1КВ'!E22+'2кв'!E22+'3кв'!E22+'4кв'!E22</f>
        <v>235227.264</v>
      </c>
      <c r="D13" s="72"/>
    </row>
    <row r="14" spans="1:5" ht="15.75" x14ac:dyDescent="0.25">
      <c r="A14" s="73"/>
      <c r="B14" s="6" t="s">
        <v>39</v>
      </c>
      <c r="C14" s="65">
        <f>'1КВ'!E23+'2кв'!E23+'3кв'!E23+'4кв'!E23</f>
        <v>61176.864000000001</v>
      </c>
      <c r="D14" s="72"/>
    </row>
    <row r="15" spans="1:5" ht="15.75" x14ac:dyDescent="0.25">
      <c r="A15" s="1"/>
      <c r="B15" s="6" t="s">
        <v>27</v>
      </c>
      <c r="C15" s="65">
        <f>'1КВ'!E24+'2кв'!E24+'3кв'!E24+'4кв'!E24</f>
        <v>4743.6099999999997</v>
      </c>
      <c r="D15" s="72"/>
      <c r="E15" s="74"/>
    </row>
    <row r="16" spans="1:5" ht="15.75" x14ac:dyDescent="0.25">
      <c r="A16" s="73"/>
      <c r="B16" s="75" t="s">
        <v>101</v>
      </c>
      <c r="C16" s="65">
        <f>'1КВ'!E25+'1КВ'!E26+'2кв'!E26+'4кв'!E25</f>
        <v>19304.91</v>
      </c>
      <c r="D16" s="72"/>
    </row>
    <row r="17" spans="1:5" ht="15.75" x14ac:dyDescent="0.25">
      <c r="A17" s="73"/>
      <c r="B17" s="76" t="s">
        <v>85</v>
      </c>
      <c r="C17" s="65">
        <f>SUM(C19:C21)</f>
        <v>44390.400000000001</v>
      </c>
      <c r="D17" s="72"/>
    </row>
    <row r="18" spans="1:5" ht="15.75" x14ac:dyDescent="0.25">
      <c r="A18" s="73"/>
      <c r="B18" s="76" t="s">
        <v>86</v>
      </c>
      <c r="C18" s="65"/>
      <c r="D18" s="72"/>
    </row>
    <row r="19" spans="1:5" ht="15.75" x14ac:dyDescent="0.25">
      <c r="A19" s="73"/>
      <c r="B19" s="6" t="s">
        <v>102</v>
      </c>
      <c r="C19" s="65">
        <f>'2кв'!E25</f>
        <v>38990.400000000001</v>
      </c>
      <c r="D19" s="72"/>
    </row>
    <row r="20" spans="1:5" ht="15.75" x14ac:dyDescent="0.25">
      <c r="A20" s="73"/>
      <c r="B20" s="6" t="s">
        <v>103</v>
      </c>
      <c r="C20" s="65">
        <f>'3кв'!E25</f>
        <v>5400</v>
      </c>
      <c r="D20" s="72"/>
    </row>
    <row r="21" spans="1:5" ht="15.75" x14ac:dyDescent="0.25">
      <c r="A21" s="73"/>
      <c r="B21" s="76"/>
      <c r="C21" s="65"/>
      <c r="D21" s="72"/>
    </row>
    <row r="22" spans="1:5" ht="15.75" x14ac:dyDescent="0.25">
      <c r="A22" s="1"/>
      <c r="B22" s="77" t="s">
        <v>87</v>
      </c>
      <c r="C22" s="69">
        <f>SUM(C13:C17)</f>
        <v>364843.04800000001</v>
      </c>
      <c r="D22" s="72"/>
      <c r="E22" s="74"/>
    </row>
    <row r="23" spans="1:5" ht="15.75" x14ac:dyDescent="0.25">
      <c r="A23" s="1"/>
      <c r="B23" s="78" t="s">
        <v>88</v>
      </c>
      <c r="C23" s="69">
        <f>C6+C11-C22</f>
        <v>-13982.508000000031</v>
      </c>
      <c r="D23" s="72"/>
    </row>
    <row r="24" spans="1:5" ht="15.75" x14ac:dyDescent="0.25">
      <c r="A24" s="1"/>
      <c r="B24" s="63"/>
      <c r="C24" s="63"/>
      <c r="D24" s="72"/>
    </row>
    <row r="25" spans="1:5" ht="15.75" x14ac:dyDescent="0.25">
      <c r="A25" s="1"/>
      <c r="B25" s="79" t="s">
        <v>89</v>
      </c>
      <c r="C25" s="79"/>
      <c r="D25" s="72"/>
    </row>
    <row r="26" spans="1:5" ht="15.75" x14ac:dyDescent="0.25">
      <c r="A26" s="1"/>
      <c r="B26" s="79" t="s">
        <v>90</v>
      </c>
      <c r="C26" s="80">
        <v>113274.95</v>
      </c>
      <c r="D26" s="72"/>
    </row>
    <row r="27" spans="1:5" ht="15.75" x14ac:dyDescent="0.25">
      <c r="A27" s="1"/>
      <c r="B27" s="81" t="s">
        <v>91</v>
      </c>
      <c r="C27" s="82">
        <v>150080.79999999999</v>
      </c>
      <c r="D27" s="72"/>
    </row>
    <row r="28" spans="1:5" ht="15.75" x14ac:dyDescent="0.25">
      <c r="A28" s="1"/>
      <c r="B28" s="79" t="s">
        <v>92</v>
      </c>
      <c r="C28" s="80">
        <f>C27-C26</f>
        <v>36805.849999999991</v>
      </c>
      <c r="D28" s="72"/>
    </row>
    <row r="29" spans="1:5" ht="15.75" x14ac:dyDescent="0.25">
      <c r="A29" s="1"/>
      <c r="B29" s="63"/>
      <c r="C29" s="63"/>
      <c r="D29" s="72"/>
    </row>
    <row r="30" spans="1:5" ht="15.75" x14ac:dyDescent="0.25">
      <c r="A30" s="1"/>
      <c r="B30" s="63"/>
      <c r="C30" s="63"/>
      <c r="D30" s="72"/>
    </row>
    <row r="31" spans="1:5" ht="15.75" x14ac:dyDescent="0.25">
      <c r="A31" s="1"/>
      <c r="B31" s="63"/>
      <c r="C31" s="63"/>
      <c r="D31" s="72"/>
    </row>
    <row r="32" spans="1:5" ht="15.75" x14ac:dyDescent="0.25">
      <c r="A32" s="1"/>
      <c r="B32" s="63"/>
      <c r="C32" s="63"/>
      <c r="D32" s="72"/>
    </row>
    <row r="33" spans="1:4" ht="15.75" x14ac:dyDescent="0.25">
      <c r="A33" s="1" t="s">
        <v>93</v>
      </c>
      <c r="B33" s="63" t="s">
        <v>94</v>
      </c>
      <c r="C33" s="63"/>
      <c r="D33" s="72"/>
    </row>
    <row r="34" spans="1:4" ht="15.75" x14ac:dyDescent="0.25">
      <c r="A34" s="1"/>
      <c r="B34" s="63" t="s">
        <v>95</v>
      </c>
      <c r="C34" s="63"/>
      <c r="D34" s="72"/>
    </row>
    <row r="35" spans="1:4" ht="15.75" x14ac:dyDescent="0.25">
      <c r="A35" s="1"/>
      <c r="B35" s="63" t="s">
        <v>96</v>
      </c>
      <c r="C35" s="63"/>
      <c r="D35" s="72"/>
    </row>
    <row r="36" spans="1:4" ht="15.75" x14ac:dyDescent="0.25">
      <c r="A36" s="1"/>
      <c r="B36" s="63"/>
      <c r="C36" s="63"/>
      <c r="D36" s="72"/>
    </row>
    <row r="37" spans="1:4" ht="15.75" x14ac:dyDescent="0.25">
      <c r="A37" s="1"/>
      <c r="B37" s="63"/>
      <c r="C37" s="63"/>
      <c r="D37" s="72"/>
    </row>
    <row r="38" spans="1:4" ht="15.75" x14ac:dyDescent="0.25">
      <c r="A38" s="1"/>
      <c r="B38" s="63" t="s">
        <v>97</v>
      </c>
      <c r="C38" s="63"/>
      <c r="D38" s="72"/>
    </row>
    <row r="39" spans="1:4" ht="15.75" x14ac:dyDescent="0.25">
      <c r="A39" s="1"/>
      <c r="B39" s="63"/>
      <c r="C39" s="63"/>
      <c r="D39" s="72"/>
    </row>
    <row r="40" spans="1:4" ht="15.75" x14ac:dyDescent="0.25">
      <c r="A40" s="1"/>
      <c r="B40" s="63"/>
      <c r="C40" s="63"/>
      <c r="D40" s="72"/>
    </row>
    <row r="41" spans="1:4" ht="15.75" x14ac:dyDescent="0.25">
      <c r="A41" s="1"/>
      <c r="B41" s="63"/>
      <c r="C41" s="63"/>
      <c r="D41" s="72"/>
    </row>
    <row r="42" spans="1:4" ht="15.75" x14ac:dyDescent="0.25">
      <c r="A42" s="1"/>
      <c r="B42" s="63"/>
      <c r="C42" s="63"/>
      <c r="D42" s="72"/>
    </row>
  </sheetData>
  <mergeCells count="6">
    <mergeCell ref="A1:C1"/>
    <mergeCell ref="A2:C2"/>
    <mergeCell ref="A3:C3"/>
    <mergeCell ref="A4:C4"/>
    <mergeCell ref="A5:C5"/>
    <mergeCell ref="B12:C12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2024-02-27T12:49:34Z</dcterms:modified>
</cp:coreProperties>
</file>